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2"/>
  </bookViews>
  <sheets>
    <sheet name="TABELA DE INSS" sheetId="3" r:id="rId1"/>
    <sheet name="TABELA DE IRRF" sheetId="2" r:id="rId2"/>
    <sheet name="SIMULADOR - Simplidom.com" sheetId="1" r:id="rId3"/>
  </sheets>
  <calcPr calcId="145621"/>
</workbook>
</file>

<file path=xl/calcChain.xml><?xml version="1.0" encoding="utf-8"?>
<calcChain xmlns="http://schemas.openxmlformats.org/spreadsheetml/2006/main">
  <c r="C19" i="1" l="1"/>
  <c r="D19" i="1"/>
  <c r="B11" i="1"/>
  <c r="BL3" i="1"/>
  <c r="D11" i="1"/>
  <c r="C11" i="1"/>
  <c r="E19" i="1" l="1"/>
  <c r="F20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E11" i="1" s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3" i="1"/>
  <c r="CG4" i="1" s="1"/>
  <c r="E23" i="1" l="1"/>
</calcChain>
</file>

<file path=xl/comments1.xml><?xml version="1.0" encoding="utf-8"?>
<comments xmlns="http://schemas.openxmlformats.org/spreadsheetml/2006/main">
  <authors>
    <author>jacqueline</author>
  </authors>
  <commentList>
    <comment ref="BM2" authorId="0">
      <text>
        <r>
          <rPr>
            <b/>
            <sz val="11"/>
            <color indexed="10"/>
            <rFont val="Calibri"/>
            <family val="2"/>
            <scheme val="minor"/>
          </rPr>
          <t xml:space="preserve">Para salários a partir de R$ 1.903,99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" authorId="0">
      <text>
        <r>
          <rPr>
            <b/>
            <sz val="9"/>
            <color indexed="10"/>
            <rFont val="Tahoma"/>
            <family val="2"/>
          </rPr>
          <t>Único local acessivel ao cliente.</t>
        </r>
      </text>
    </comment>
  </commentList>
</comments>
</file>

<file path=xl/sharedStrings.xml><?xml version="1.0" encoding="utf-8"?>
<sst xmlns="http://schemas.openxmlformats.org/spreadsheetml/2006/main" count="132" uniqueCount="127">
  <si>
    <t>Nome do Funcionário</t>
  </si>
  <si>
    <t>Admissão</t>
  </si>
  <si>
    <t>Função</t>
  </si>
  <si>
    <t>Sal.Base</t>
  </si>
  <si>
    <t>Sal. Maternidade</t>
  </si>
  <si>
    <t>Afast. Acid. Trab</t>
  </si>
  <si>
    <t>Afast. Doença</t>
  </si>
  <si>
    <t>Afast. INSS (P/DOENÇA)</t>
  </si>
  <si>
    <t>Saldo de Salario</t>
  </si>
  <si>
    <t>Dif. Dissídio</t>
  </si>
  <si>
    <t>DSR Comissão</t>
  </si>
  <si>
    <t>Comissão</t>
  </si>
  <si>
    <t>Particip.Lucros</t>
  </si>
  <si>
    <t>Quinquênio</t>
  </si>
  <si>
    <t>Quinquênio Doença</t>
  </si>
  <si>
    <t>13º Salário - 1ª Parc</t>
  </si>
  <si>
    <t>Multa Estabilidade</t>
  </si>
  <si>
    <t>13º IND</t>
  </si>
  <si>
    <t>Abono Pecuniario</t>
  </si>
  <si>
    <t>Aviso Prévio Ind.</t>
  </si>
  <si>
    <t>DSR sob H.E</t>
  </si>
  <si>
    <t>Troco</t>
  </si>
  <si>
    <t>HE 70%</t>
  </si>
  <si>
    <t>HE 100%</t>
  </si>
  <si>
    <t>Pró-Labore</t>
  </si>
  <si>
    <t>DSR Ad. Noturno</t>
  </si>
  <si>
    <t>Ad. Noturno</t>
  </si>
  <si>
    <t>HE Noturna</t>
  </si>
  <si>
    <t>Ad.Insalubridade</t>
  </si>
  <si>
    <t>Dif.de Ferias.</t>
  </si>
  <si>
    <t>Dif. Abono pecuniario</t>
  </si>
  <si>
    <t>Gratificação</t>
  </si>
  <si>
    <t>1/3 Ad.Const.Ind.1</t>
  </si>
  <si>
    <t>1/3 Ad.Const.Prop.</t>
  </si>
  <si>
    <t>13º Sal. Proporc</t>
  </si>
  <si>
    <t>férias proporc</t>
  </si>
  <si>
    <t>Abono s/Férias</t>
  </si>
  <si>
    <t>Férias no Mês</t>
  </si>
  <si>
    <t>Horas férias</t>
  </si>
  <si>
    <t>13º Sal.Prop.</t>
  </si>
  <si>
    <t>Férias Ind. Prop.</t>
  </si>
  <si>
    <t>AVISO PRÉVIO</t>
  </si>
  <si>
    <t xml:space="preserve">Dif.férias </t>
  </si>
  <si>
    <t>Dif.1/3 férias em dobro</t>
  </si>
  <si>
    <t>Dif. 1/3 Ad. Const.</t>
  </si>
  <si>
    <t>13º Sal. Ind</t>
  </si>
  <si>
    <t>férias Sal. Ind</t>
  </si>
  <si>
    <t xml:space="preserve">média valor Férias </t>
  </si>
  <si>
    <t xml:space="preserve">média horas Férias </t>
  </si>
  <si>
    <t xml:space="preserve">1/3 Férias </t>
  </si>
  <si>
    <t>1/3 Férias em Dobro</t>
  </si>
  <si>
    <t>Férias em Dobro</t>
  </si>
  <si>
    <t>Dif. Férias em Dobro</t>
  </si>
  <si>
    <t>Abono Sindicato</t>
  </si>
  <si>
    <t>1/3 Ad.Const.s/Abono</t>
  </si>
  <si>
    <t>Troco mês anterior</t>
  </si>
  <si>
    <t>Empréstimos</t>
  </si>
  <si>
    <t>IRRF s/ 13º Sal.</t>
  </si>
  <si>
    <t>IRRF</t>
  </si>
  <si>
    <t>Líq.de Férias</t>
  </si>
  <si>
    <t>Líq.de Rescisão</t>
  </si>
  <si>
    <t>I.N.S.S.</t>
  </si>
  <si>
    <t>Dif I.N.S.S.de Férias</t>
  </si>
  <si>
    <t>Desc horas Afast</t>
  </si>
  <si>
    <t>VR</t>
  </si>
  <si>
    <t>Desc.Arrendmtº</t>
  </si>
  <si>
    <t>Insuf.de Saldo</t>
  </si>
  <si>
    <t>Cont. Sindical</t>
  </si>
  <si>
    <t>Assist.Hosp.</t>
  </si>
  <si>
    <t>Assist.Odontologica</t>
  </si>
  <si>
    <t>Cont Assist</t>
  </si>
  <si>
    <t>VA</t>
  </si>
  <si>
    <t>Dif VA</t>
  </si>
  <si>
    <t>VT</t>
  </si>
  <si>
    <t>Pensão Alimenticia</t>
  </si>
  <si>
    <t>Adiant.Quinzenal</t>
  </si>
  <si>
    <t>Adiant. 13º Sal.</t>
  </si>
  <si>
    <t>I.R.Férias Ind.</t>
  </si>
  <si>
    <t>I.R.Férias no Mês</t>
  </si>
  <si>
    <t>Adiantamento</t>
  </si>
  <si>
    <t>MARCIA PEREIRA DOS SANTOS</t>
  </si>
  <si>
    <t>DOMESTICA</t>
  </si>
  <si>
    <t>Total: 1</t>
  </si>
  <si>
    <t xml:space="preserve"> INSS</t>
  </si>
  <si>
    <t>Total</t>
  </si>
  <si>
    <t>FGTS</t>
  </si>
  <si>
    <t>FGTS INDENIZATORIO 3,2%</t>
  </si>
  <si>
    <t>FGTS 8%</t>
  </si>
  <si>
    <t>FGTS 13º Salário</t>
  </si>
  <si>
    <t>Acréscimo Normal</t>
  </si>
  <si>
    <t>Acréscimo 13º Salário</t>
  </si>
  <si>
    <t>Total da Guia</t>
  </si>
  <si>
    <t>Total FGTS Normal</t>
  </si>
  <si>
    <t>Total FGTS 13º Sal.</t>
  </si>
  <si>
    <t>Líquido</t>
  </si>
  <si>
    <t xml:space="preserve">BASE FGTS </t>
  </si>
  <si>
    <t>CUSTO FGTS MÊS</t>
  </si>
  <si>
    <t>TOTAL DA GUIA DAE</t>
  </si>
  <si>
    <t>CUSTO TOTAL INSS MÊS</t>
  </si>
  <si>
    <t>SAL. CONTRIB.</t>
  </si>
  <si>
    <t>INSS EMPREGADOR 8%</t>
  </si>
  <si>
    <t>SEGURO ACIDENTE 0,8%</t>
  </si>
  <si>
    <t>INSS EMPREGADO 8% Á 11%</t>
  </si>
  <si>
    <t>Medida Provisória 670/2015, convertida na Lei 13.149/2015</t>
  </si>
  <si>
    <t>Validade</t>
  </si>
  <si>
    <t>Base de Cálculo (R$)</t>
  </si>
  <si>
    <t>Alíquota (%)</t>
  </si>
  <si>
    <t>Parcela a Deduzir do IR (R$)</t>
  </si>
  <si>
    <t>VIGÊNCIA</t>
  </si>
  <si>
    <t>A PARTIR DE</t>
  </si>
  <si>
    <t>01.04.2015</t>
  </si>
  <si>
    <t>Até 1.903,98</t>
  </si>
  <si>
    <t>-</t>
  </si>
  <si>
    <t>De 1.903,99 até 2.826,65</t>
  </si>
  <si>
    <t>De 2.826,66 até 3.751,05</t>
  </si>
  <si>
    <t>De 3.751,06 até 4.664,68</t>
  </si>
  <si>
    <t>Acima de 4.664,68</t>
  </si>
  <si>
    <r>
      <t>Dedução por dependente:</t>
    </r>
    <r>
      <rPr>
        <b/>
        <i/>
        <sz val="12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R$ 189,59 (cento e oitenta e nove reais e cinquenta e nove centavos).</t>
    </r>
  </si>
  <si>
    <t>TABELA IRRF COM VIGÊNCIA A PARTIR DE 01.04.2015</t>
  </si>
  <si>
    <t>VIGENTE A PARTIR DE 01.01.2016</t>
  </si>
  <si>
    <t>Portaria Interministerial MTPS/MF 1/2016</t>
  </si>
  <si>
    <t>SALÁRIO DE CONTRIBUIÇÃO (R$)</t>
  </si>
  <si>
    <t>ALÍQUOTA INSS</t>
  </si>
  <si>
    <t>até 1.556,94</t>
  </si>
  <si>
    <t>de 1.556,95 até 2.594,92</t>
  </si>
  <si>
    <t>de 2.594,93 até 5.189,82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</si>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</sst>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sz val="6"/>
      <color indexed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2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1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4"/>
      <color rgb="FF333333"/>
      <name val="Times New Roman"/>
      <family val="1"/>
    </font>
    <font>
      <b/>
      <sz val="9"/>
      <color indexed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E143E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44" fontId="0" fillId="0" borderId="0" xfId="0" applyNumberFormat="1"/>
    <xf numFmtId="0" fontId="4" fillId="0" borderId="0" xfId="3" applyFont="1" applyAlignment="1">
      <alignment horizontal="center"/>
    </xf>
    <xf numFmtId="0" fontId="5" fillId="0" borderId="0" xfId="3"/>
    <xf numFmtId="164" fontId="4" fillId="0" borderId="0" xfId="3" applyNumberFormat="1" applyFont="1" applyAlignment="1">
      <alignment horizontal="center"/>
    </xf>
    <xf numFmtId="0" fontId="7" fillId="0" borderId="0" xfId="3" applyFont="1"/>
    <xf numFmtId="164" fontId="7" fillId="0" borderId="0" xfId="3" applyNumberFormat="1" applyFont="1"/>
    <xf numFmtId="164" fontId="8" fillId="0" borderId="0" xfId="3" applyNumberFormat="1" applyFont="1"/>
    <xf numFmtId="43" fontId="7" fillId="0" borderId="0" xfId="3" applyNumberFormat="1" applyFont="1"/>
    <xf numFmtId="164" fontId="4" fillId="0" borderId="0" xfId="3" applyNumberFormat="1" applyFont="1"/>
    <xf numFmtId="0" fontId="4" fillId="0" borderId="0" xfId="3" applyFont="1" applyFill="1"/>
    <xf numFmtId="0" fontId="4" fillId="2" borderId="2" xfId="4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3" fontId="0" fillId="0" borderId="0" xfId="0" applyNumberFormat="1" applyBorder="1"/>
    <xf numFmtId="0" fontId="12" fillId="0" borderId="0" xfId="0" applyFont="1" applyAlignment="1">
      <alignment wrapText="1"/>
    </xf>
    <xf numFmtId="44" fontId="1" fillId="0" borderId="0" xfId="2" applyFont="1"/>
    <xf numFmtId="44" fontId="2" fillId="0" borderId="0" xfId="2" applyFont="1"/>
    <xf numFmtId="44" fontId="2" fillId="0" borderId="0" xfId="0" applyNumberFormat="1" applyFont="1"/>
    <xf numFmtId="44" fontId="14" fillId="0" borderId="0" xfId="0" applyNumberFormat="1" applyFont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1" fillId="0" borderId="0" xfId="4"/>
    <xf numFmtId="164" fontId="15" fillId="4" borderId="1" xfId="6" applyFont="1" applyFill="1" applyBorder="1"/>
    <xf numFmtId="164" fontId="10" fillId="3" borderId="1" xfId="6" applyFont="1" applyFill="1" applyBorder="1"/>
    <xf numFmtId="0" fontId="16" fillId="0" borderId="0" xfId="0" applyFont="1" applyAlignment="1">
      <alignment horizontal="center"/>
    </xf>
    <xf numFmtId="44" fontId="0" fillId="0" borderId="1" xfId="2" applyFont="1" applyBorder="1" applyAlignment="1">
      <alignment horizontal="right"/>
    </xf>
    <xf numFmtId="44" fontId="0" fillId="0" borderId="1" xfId="2" applyFont="1" applyBorder="1"/>
    <xf numFmtId="44" fontId="12" fillId="0" borderId="3" xfId="2" applyFont="1" applyBorder="1"/>
    <xf numFmtId="44" fontId="12" fillId="0" borderId="3" xfId="2" applyFont="1" applyBorder="1" applyAlignment="1">
      <alignment horizontal="center"/>
    </xf>
    <xf numFmtId="44" fontId="9" fillId="0" borderId="3" xfId="2" applyFont="1" applyBorder="1"/>
    <xf numFmtId="44" fontId="1" fillId="0" borderId="1" xfId="2" applyFont="1" applyBorder="1"/>
    <xf numFmtId="44" fontId="15" fillId="4" borderId="1" xfId="2" applyFont="1" applyFill="1" applyBorder="1"/>
    <xf numFmtId="0" fontId="17" fillId="0" borderId="0" xfId="3" applyFont="1" applyAlignment="1">
      <alignment horizontal="center"/>
    </xf>
    <xf numFmtId="164" fontId="17" fillId="0" borderId="0" xfId="3" applyNumberFormat="1" applyFont="1"/>
    <xf numFmtId="0" fontId="17" fillId="0" borderId="0" xfId="3" applyFont="1"/>
    <xf numFmtId="0" fontId="17" fillId="0" borderId="0" xfId="0" applyFont="1" applyAlignment="1">
      <alignment horizontal="center"/>
    </xf>
    <xf numFmtId="164" fontId="10" fillId="3" borderId="0" xfId="6" applyFont="1" applyFill="1" applyBorder="1"/>
    <xf numFmtId="164" fontId="15" fillId="4" borderId="0" xfId="6" applyFont="1" applyFill="1" applyBorder="1"/>
    <xf numFmtId="44" fontId="18" fillId="6" borderId="1" xfId="2" applyFont="1" applyFill="1" applyBorder="1" applyAlignment="1">
      <alignment horizontal="center"/>
    </xf>
    <xf numFmtId="44" fontId="18" fillId="6" borderId="6" xfId="2" applyFont="1" applyFill="1" applyBorder="1" applyAlignment="1">
      <alignment horizontal="center"/>
    </xf>
    <xf numFmtId="44" fontId="10" fillId="7" borderId="1" xfId="2" applyFont="1" applyFill="1" applyBorder="1"/>
    <xf numFmtId="0" fontId="19" fillId="0" borderId="0" xfId="3" applyFont="1"/>
    <xf numFmtId="0" fontId="20" fillId="0" borderId="0" xfId="3" applyFont="1"/>
    <xf numFmtId="164" fontId="20" fillId="0" borderId="0" xfId="3" applyNumberFormat="1" applyFont="1"/>
    <xf numFmtId="164" fontId="20" fillId="0" borderId="0" xfId="3" applyNumberFormat="1" applyFont="1" applyFill="1"/>
    <xf numFmtId="0" fontId="21" fillId="5" borderId="1" xfId="3" applyFont="1" applyFill="1" applyBorder="1" applyAlignment="1">
      <alignment horizontal="center"/>
    </xf>
    <xf numFmtId="0" fontId="6" fillId="7" borderId="1" xfId="5" applyFont="1" applyFill="1" applyBorder="1" applyAlignment="1" applyProtection="1">
      <alignment horizontal="left"/>
      <protection locked="0" hidden="1"/>
    </xf>
    <xf numFmtId="0" fontId="6" fillId="7" borderId="1" xfId="5" quotePrefix="1" applyFont="1" applyFill="1" applyBorder="1" applyAlignment="1" applyProtection="1">
      <alignment horizontal="left"/>
      <protection locked="0" hidden="1"/>
    </xf>
    <xf numFmtId="164" fontId="6" fillId="7" borderId="1" xfId="6" applyFont="1" applyFill="1" applyBorder="1" applyAlignment="1" applyProtection="1">
      <alignment horizontal="center"/>
      <protection locked="0" hidden="1"/>
    </xf>
    <xf numFmtId="44" fontId="6" fillId="7" borderId="1" xfId="2" applyFont="1" applyFill="1" applyBorder="1" applyAlignment="1" applyProtection="1">
      <alignment horizontal="center"/>
      <protection locked="0" hidden="1"/>
    </xf>
    <xf numFmtId="44" fontId="13" fillId="7" borderId="1" xfId="2" applyFont="1" applyFill="1" applyBorder="1" applyAlignment="1" applyProtection="1">
      <alignment horizontal="center"/>
      <protection locked="0" hidden="1"/>
    </xf>
    <xf numFmtId="44" fontId="11" fillId="7" borderId="1" xfId="2" applyFont="1" applyFill="1" applyBorder="1"/>
    <xf numFmtId="164" fontId="11" fillId="7" borderId="1" xfId="6" applyFont="1" applyFill="1" applyBorder="1"/>
    <xf numFmtId="43" fontId="6" fillId="7" borderId="1" xfId="1" applyFont="1" applyFill="1" applyBorder="1" applyAlignment="1" applyProtection="1">
      <alignment horizontal="center"/>
      <protection locked="0" hidden="1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top" wrapText="1"/>
    </xf>
    <xf numFmtId="0" fontId="28" fillId="8" borderId="7" xfId="0" applyFont="1" applyFill="1" applyBorder="1" applyAlignment="1">
      <alignment horizontal="center" vertical="center" wrapText="1"/>
    </xf>
    <xf numFmtId="0" fontId="28" fillId="8" borderId="8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29" fillId="0" borderId="9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top" wrapText="1"/>
    </xf>
    <xf numFmtId="0" fontId="29" fillId="0" borderId="13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26" fillId="0" borderId="0" xfId="0" applyFont="1" applyAlignment="1">
      <alignment horizontal="center" vertical="center" wrapText="1"/>
    </xf>
    <xf numFmtId="0" fontId="31" fillId="0" borderId="0" xfId="7" applyAlignment="1">
      <alignment horizontal="center" vertical="center" wrapText="1"/>
    </xf>
    <xf numFmtId="0" fontId="32" fillId="0" borderId="9" xfId="0" applyFont="1" applyBorder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top" wrapText="1"/>
    </xf>
    <xf numFmtId="0" fontId="34" fillId="0" borderId="7" xfId="0" applyFont="1" applyBorder="1" applyAlignment="1">
      <alignment horizontal="center" vertical="center" wrapText="1"/>
    </xf>
    <xf numFmtId="9" fontId="27" fillId="0" borderId="7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4" fontId="15" fillId="7" borderId="6" xfId="2" applyFont="1" applyFill="1" applyBorder="1" applyAlignment="1"/>
    <xf numFmtId="164" fontId="10" fillId="7" borderId="4" xfId="6" applyFont="1" applyFill="1" applyBorder="1" applyAlignment="1">
      <alignment horizontal="center"/>
    </xf>
    <xf numFmtId="164" fontId="10" fillId="7" borderId="5" xfId="6" applyFont="1" applyFill="1" applyBorder="1" applyAlignment="1">
      <alignment horizontal="center"/>
    </xf>
  </cellXfs>
  <cellStyles count="8">
    <cellStyle name="Hiperlink" xfId="7" builtinId="8"/>
    <cellStyle name="Moeda" xfId="2" builtinId="4"/>
    <cellStyle name="Normal" xfId="0" builtinId="0"/>
    <cellStyle name="Normal 2" xfId="3"/>
    <cellStyle name="Normal 2 2" xfId="4"/>
    <cellStyle name="Normal 4" xfId="5"/>
    <cellStyle name="Separador de milhares 4" xfId="6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rmaslegais.com.br/legislacao/Portaria-interm-mtps-mf-1-2016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rmaslegais.com.br/legislacao/medida-provisoria-670-2015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7" sqref="A17"/>
    </sheetView>
  </sheetViews>
  <sheetFormatPr defaultRowHeight="15" x14ac:dyDescent="0.25"/>
  <cols>
    <col min="1" max="1" width="46.5703125" customWidth="1"/>
    <col min="2" max="2" width="36.140625" customWidth="1"/>
    <col min="3" max="3" width="32.28515625" customWidth="1"/>
  </cols>
  <sheetData>
    <row r="1" spans="1:2" ht="19.5" x14ac:dyDescent="0.25">
      <c r="A1" s="82" t="s">
        <v>119</v>
      </c>
      <c r="B1" s="82"/>
    </row>
    <row r="2" spans="1:2" ht="15.75" x14ac:dyDescent="0.25">
      <c r="A2" s="83" t="s">
        <v>126</v>
      </c>
      <c r="B2" s="83"/>
    </row>
    <row r="3" spans="1:2" x14ac:dyDescent="0.25">
      <c r="A3" s="76" t="s">
        <v>120</v>
      </c>
      <c r="B3" s="76"/>
    </row>
    <row r="4" spans="1:2" ht="16.5" thickBot="1" x14ac:dyDescent="0.3">
      <c r="A4" s="64"/>
    </row>
    <row r="5" spans="1:2" ht="15" customHeight="1" thickBot="1" x14ac:dyDescent="0.3">
      <c r="A5" s="67" t="s">
        <v>121</v>
      </c>
      <c r="B5" s="67" t="s">
        <v>122</v>
      </c>
    </row>
    <row r="6" spans="1:2" ht="15" customHeight="1" thickBot="1" x14ac:dyDescent="0.3">
      <c r="A6" s="80" t="s">
        <v>123</v>
      </c>
      <c r="B6" s="81">
        <v>0.08</v>
      </c>
    </row>
    <row r="7" spans="1:2" ht="15" customHeight="1" thickBot="1" x14ac:dyDescent="0.3">
      <c r="A7" s="80" t="s">
        <v>124</v>
      </c>
      <c r="B7" s="81">
        <v>0.09</v>
      </c>
    </row>
    <row r="8" spans="1:2" ht="15" customHeight="1" thickBot="1" x14ac:dyDescent="0.3">
      <c r="A8" s="80" t="s">
        <v>125</v>
      </c>
      <c r="B8" s="81">
        <v>0.11</v>
      </c>
    </row>
  </sheetData>
  <mergeCells count="3">
    <mergeCell ref="A1:B1"/>
    <mergeCell ref="A3:B3"/>
    <mergeCell ref="A2:B2"/>
  </mergeCells>
  <hyperlinks>
    <hyperlink ref="A3" r:id="rId1" tooltip="Portaria Interministerial MTPS/MF 1/2016" display="http://www.normaslegais.com.br/legislacao/Portaria-interm-mtps-mf-1-2016.htm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3" sqref="G13"/>
    </sheetView>
  </sheetViews>
  <sheetFormatPr defaultRowHeight="15" x14ac:dyDescent="0.25"/>
  <cols>
    <col min="1" max="1" width="31" customWidth="1"/>
    <col min="2" max="2" width="28.7109375" customWidth="1"/>
    <col min="3" max="3" width="24.140625" customWidth="1"/>
    <col min="4" max="4" width="32.7109375" customWidth="1"/>
  </cols>
  <sheetData>
    <row r="1" spans="1:4" ht="15.75" x14ac:dyDescent="0.25">
      <c r="A1" s="75" t="s">
        <v>118</v>
      </c>
      <c r="B1" s="75"/>
      <c r="C1" s="75"/>
      <c r="D1" s="75"/>
    </row>
    <row r="2" spans="1:4" x14ac:dyDescent="0.25">
      <c r="A2" s="63"/>
    </row>
    <row r="3" spans="1:4" x14ac:dyDescent="0.25">
      <c r="A3" s="76" t="s">
        <v>103</v>
      </c>
      <c r="B3" s="76"/>
      <c r="C3" s="76"/>
      <c r="D3" s="76"/>
    </row>
    <row r="4" spans="1:4" ht="16.5" thickBot="1" x14ac:dyDescent="0.3">
      <c r="A4" s="65"/>
    </row>
    <row r="5" spans="1:4" ht="22.5" customHeight="1" thickBot="1" x14ac:dyDescent="0.3">
      <c r="A5" s="66" t="s">
        <v>104</v>
      </c>
      <c r="B5" s="67" t="s">
        <v>105</v>
      </c>
      <c r="C5" s="68" t="s">
        <v>106</v>
      </c>
      <c r="D5" s="68" t="s">
        <v>107</v>
      </c>
    </row>
    <row r="6" spans="1:4" ht="15.95" customHeight="1" thickBot="1" x14ac:dyDescent="0.3">
      <c r="A6" s="69" t="s">
        <v>108</v>
      </c>
      <c r="B6" s="77" t="s">
        <v>111</v>
      </c>
      <c r="C6" s="78" t="s">
        <v>112</v>
      </c>
      <c r="D6" s="78" t="s">
        <v>112</v>
      </c>
    </row>
    <row r="7" spans="1:4" ht="15.95" customHeight="1" thickBot="1" x14ac:dyDescent="0.3">
      <c r="A7" s="70"/>
      <c r="B7" s="77" t="s">
        <v>113</v>
      </c>
      <c r="C7" s="78">
        <v>7.5</v>
      </c>
      <c r="D7" s="79">
        <v>142.80000000000001</v>
      </c>
    </row>
    <row r="8" spans="1:4" ht="15.95" customHeight="1" thickBot="1" x14ac:dyDescent="0.3">
      <c r="A8" s="69" t="s">
        <v>109</v>
      </c>
      <c r="B8" s="77" t="s">
        <v>114</v>
      </c>
      <c r="C8" s="78">
        <v>15</v>
      </c>
      <c r="D8" s="79">
        <v>354.8</v>
      </c>
    </row>
    <row r="9" spans="1:4" ht="15.95" customHeight="1" thickBot="1" x14ac:dyDescent="0.3">
      <c r="A9" s="70"/>
      <c r="B9" s="77" t="s">
        <v>115</v>
      </c>
      <c r="C9" s="78">
        <v>22.5</v>
      </c>
      <c r="D9" s="79">
        <v>636.13</v>
      </c>
    </row>
    <row r="10" spans="1:4" ht="15.95" customHeight="1" thickBot="1" x14ac:dyDescent="0.3">
      <c r="A10" s="71" t="s">
        <v>110</v>
      </c>
      <c r="B10" s="77" t="s">
        <v>116</v>
      </c>
      <c r="C10" s="78">
        <v>27.5</v>
      </c>
      <c r="D10" s="79">
        <v>869.36</v>
      </c>
    </row>
    <row r="11" spans="1:4" ht="15.95" customHeight="1" thickBot="1" x14ac:dyDescent="0.3">
      <c r="A11" s="72" t="s">
        <v>117</v>
      </c>
      <c r="B11" s="73"/>
      <c r="C11" s="73"/>
      <c r="D11" s="74"/>
    </row>
  </sheetData>
  <mergeCells count="3">
    <mergeCell ref="A11:D11"/>
    <mergeCell ref="A1:D1"/>
    <mergeCell ref="A3:D3"/>
  </mergeCells>
  <hyperlinks>
    <hyperlink ref="A3" r:id="rId1" display="http://www.normaslegais.com.br/legislacao/medida-provisoria-670-2015.htm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L41"/>
  <sheetViews>
    <sheetView tabSelected="1" topLeftCell="A9" workbookViewId="0">
      <selection activeCell="E29" sqref="E29"/>
    </sheetView>
  </sheetViews>
  <sheetFormatPr defaultRowHeight="15" x14ac:dyDescent="0.25"/>
  <cols>
    <col min="1" max="1" width="28.140625" bestFit="1" customWidth="1"/>
    <col min="2" max="2" width="22.42578125" bestFit="1" customWidth="1"/>
    <col min="3" max="3" width="22.28515625" customWidth="1"/>
    <col min="4" max="4" width="20.5703125" bestFit="1" customWidth="1"/>
    <col min="5" max="5" width="19.85546875" bestFit="1" customWidth="1"/>
    <col min="6" max="63" width="0" hidden="1" customWidth="1"/>
    <col min="64" max="64" width="18.140625" customWidth="1"/>
    <col min="65" max="65" width="13.140625" customWidth="1"/>
    <col min="66" max="77" width="9.140625" hidden="1" customWidth="1"/>
    <col min="78" max="78" width="17.28515625" hidden="1" customWidth="1"/>
    <col min="79" max="84" width="9.140625" hidden="1" customWidth="1"/>
    <col min="85" max="85" width="18.140625" customWidth="1"/>
  </cols>
  <sheetData>
    <row r="2" spans="1:194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73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13" t="s">
        <v>14</v>
      </c>
      <c r="Q2" s="13" t="s">
        <v>15</v>
      </c>
      <c r="R2" s="13" t="s">
        <v>16</v>
      </c>
      <c r="S2" s="13" t="s">
        <v>17</v>
      </c>
      <c r="T2" s="13" t="s">
        <v>18</v>
      </c>
      <c r="U2" s="13" t="s">
        <v>19</v>
      </c>
      <c r="V2" s="13" t="s">
        <v>4</v>
      </c>
      <c r="W2" s="13" t="s">
        <v>20</v>
      </c>
      <c r="X2" s="13" t="s">
        <v>21</v>
      </c>
      <c r="Y2" s="13" t="s">
        <v>22</v>
      </c>
      <c r="Z2" s="13" t="s">
        <v>23</v>
      </c>
      <c r="AA2" s="13" t="s">
        <v>24</v>
      </c>
      <c r="AB2" s="13" t="s">
        <v>25</v>
      </c>
      <c r="AC2" s="13" t="s">
        <v>26</v>
      </c>
      <c r="AD2" s="13" t="s">
        <v>27</v>
      </c>
      <c r="AE2" s="13" t="s">
        <v>28</v>
      </c>
      <c r="AF2" s="13" t="s">
        <v>29</v>
      </c>
      <c r="AG2" s="13" t="s">
        <v>30</v>
      </c>
      <c r="AH2" s="13" t="s">
        <v>31</v>
      </c>
      <c r="AI2" s="13" t="s">
        <v>32</v>
      </c>
      <c r="AJ2" s="13" t="s">
        <v>33</v>
      </c>
      <c r="AK2" s="13" t="s">
        <v>34</v>
      </c>
      <c r="AL2" s="13" t="s">
        <v>35</v>
      </c>
      <c r="AM2" s="13" t="s">
        <v>36</v>
      </c>
      <c r="AN2" s="13" t="s">
        <v>37</v>
      </c>
      <c r="AO2" s="13" t="s">
        <v>38</v>
      </c>
      <c r="AP2" s="13" t="s">
        <v>39</v>
      </c>
      <c r="AQ2" s="13" t="s">
        <v>40</v>
      </c>
      <c r="AR2" s="13" t="s">
        <v>41</v>
      </c>
      <c r="AS2" s="13" t="s">
        <v>42</v>
      </c>
      <c r="AT2" s="13" t="s">
        <v>43</v>
      </c>
      <c r="AU2" s="13" t="s">
        <v>44</v>
      </c>
      <c r="AV2" s="13" t="s">
        <v>45</v>
      </c>
      <c r="AW2" s="13" t="s">
        <v>46</v>
      </c>
      <c r="AX2" s="13" t="s">
        <v>47</v>
      </c>
      <c r="AY2" s="13" t="s">
        <v>48</v>
      </c>
      <c r="AZ2" s="13" t="s">
        <v>49</v>
      </c>
      <c r="BA2" s="13" t="s">
        <v>50</v>
      </c>
      <c r="BB2" s="13" t="s">
        <v>51</v>
      </c>
      <c r="BC2" s="13" t="s">
        <v>52</v>
      </c>
      <c r="BD2" s="13" t="s">
        <v>53</v>
      </c>
      <c r="BE2" s="13" t="s">
        <v>54</v>
      </c>
      <c r="BF2" s="13" t="s">
        <v>55</v>
      </c>
      <c r="BG2" s="13" t="s">
        <v>56</v>
      </c>
      <c r="BH2" s="13" t="s">
        <v>57</v>
      </c>
      <c r="BI2" s="13" t="s">
        <v>58</v>
      </c>
      <c r="BJ2" s="13" t="s">
        <v>59</v>
      </c>
      <c r="BK2" s="13" t="s">
        <v>60</v>
      </c>
      <c r="BL2" s="13" t="s">
        <v>61</v>
      </c>
      <c r="BM2" s="13" t="s">
        <v>58</v>
      </c>
      <c r="BN2" s="13" t="s">
        <v>62</v>
      </c>
      <c r="BO2" s="13" t="s">
        <v>63</v>
      </c>
      <c r="BP2" s="13" t="s">
        <v>64</v>
      </c>
      <c r="BQ2" s="13" t="s">
        <v>65</v>
      </c>
      <c r="BR2" s="13" t="s">
        <v>65</v>
      </c>
      <c r="BS2" s="13" t="s">
        <v>66</v>
      </c>
      <c r="BT2" s="13" t="s">
        <v>67</v>
      </c>
      <c r="BU2" s="13" t="s">
        <v>68</v>
      </c>
      <c r="BV2" s="13" t="s">
        <v>69</v>
      </c>
      <c r="BW2" s="13" t="s">
        <v>70</v>
      </c>
      <c r="BX2" s="13" t="s">
        <v>71</v>
      </c>
      <c r="BY2" s="13" t="s">
        <v>72</v>
      </c>
      <c r="BZ2" s="13" t="s">
        <v>73</v>
      </c>
      <c r="CA2" s="13" t="s">
        <v>74</v>
      </c>
      <c r="CB2" s="13" t="s">
        <v>75</v>
      </c>
      <c r="CC2" s="13" t="s">
        <v>76</v>
      </c>
      <c r="CD2" s="13" t="s">
        <v>77</v>
      </c>
      <c r="CE2" s="13" t="s">
        <v>78</v>
      </c>
      <c r="CF2" s="13" t="s">
        <v>79</v>
      </c>
      <c r="CG2" s="13" t="s">
        <v>94</v>
      </c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</row>
    <row r="3" spans="1:194" ht="17.25" customHeight="1" x14ac:dyDescent="0.25">
      <c r="A3" s="17" t="s">
        <v>80</v>
      </c>
      <c r="B3" s="22"/>
      <c r="C3" s="23" t="s">
        <v>81</v>
      </c>
      <c r="D3" s="28">
        <v>1300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30"/>
      <c r="V3" s="30"/>
      <c r="W3" s="30"/>
      <c r="X3" s="31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29"/>
      <c r="BL3" s="30">
        <f>-D3*'TABELA DE INSS'!B6</f>
        <v>-104</v>
      </c>
      <c r="BM3" s="30"/>
      <c r="BN3" s="32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33"/>
      <c r="CC3" s="29"/>
      <c r="CD3" s="29"/>
      <c r="CE3" s="29"/>
      <c r="CF3" s="29"/>
      <c r="CG3" s="29">
        <f>SUM(D3:BZ3)</f>
        <v>1196</v>
      </c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</row>
    <row r="4" spans="1:194" x14ac:dyDescent="0.25">
      <c r="A4" s="49" t="s">
        <v>82</v>
      </c>
      <c r="B4" s="50"/>
      <c r="C4" s="51">
        <v>0</v>
      </c>
      <c r="D4" s="52">
        <f t="shared" ref="D4:BO4" si="0">SUM(D3)</f>
        <v>1300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  <c r="I4" s="52">
        <f t="shared" si="0"/>
        <v>0</v>
      </c>
      <c r="J4" s="52">
        <f t="shared" si="0"/>
        <v>0</v>
      </c>
      <c r="K4" s="52">
        <f t="shared" si="0"/>
        <v>0</v>
      </c>
      <c r="L4" s="52">
        <f t="shared" si="0"/>
        <v>0</v>
      </c>
      <c r="M4" s="52">
        <f t="shared" si="0"/>
        <v>0</v>
      </c>
      <c r="N4" s="52">
        <f t="shared" si="0"/>
        <v>0</v>
      </c>
      <c r="O4" s="52">
        <f t="shared" si="0"/>
        <v>0</v>
      </c>
      <c r="P4" s="52">
        <f t="shared" si="0"/>
        <v>0</v>
      </c>
      <c r="Q4" s="52">
        <f t="shared" si="0"/>
        <v>0</v>
      </c>
      <c r="R4" s="52">
        <f t="shared" si="0"/>
        <v>0</v>
      </c>
      <c r="S4" s="52">
        <f t="shared" si="0"/>
        <v>0</v>
      </c>
      <c r="T4" s="52">
        <f t="shared" si="0"/>
        <v>0</v>
      </c>
      <c r="U4" s="52">
        <f t="shared" si="0"/>
        <v>0</v>
      </c>
      <c r="V4" s="52">
        <f t="shared" si="0"/>
        <v>0</v>
      </c>
      <c r="W4" s="52">
        <f t="shared" si="0"/>
        <v>0</v>
      </c>
      <c r="X4" s="52">
        <f t="shared" si="0"/>
        <v>0</v>
      </c>
      <c r="Y4" s="52">
        <f t="shared" si="0"/>
        <v>0</v>
      </c>
      <c r="Z4" s="52">
        <f t="shared" si="0"/>
        <v>0</v>
      </c>
      <c r="AA4" s="52">
        <f t="shared" si="0"/>
        <v>0</v>
      </c>
      <c r="AB4" s="52">
        <f t="shared" si="0"/>
        <v>0</v>
      </c>
      <c r="AC4" s="52">
        <f t="shared" si="0"/>
        <v>0</v>
      </c>
      <c r="AD4" s="52">
        <f t="shared" si="0"/>
        <v>0</v>
      </c>
      <c r="AE4" s="52">
        <f t="shared" si="0"/>
        <v>0</v>
      </c>
      <c r="AF4" s="52">
        <f t="shared" si="0"/>
        <v>0</v>
      </c>
      <c r="AG4" s="52">
        <f t="shared" si="0"/>
        <v>0</v>
      </c>
      <c r="AH4" s="52">
        <f t="shared" si="0"/>
        <v>0</v>
      </c>
      <c r="AI4" s="52">
        <f t="shared" si="0"/>
        <v>0</v>
      </c>
      <c r="AJ4" s="52">
        <f t="shared" si="0"/>
        <v>0</v>
      </c>
      <c r="AK4" s="52">
        <f t="shared" si="0"/>
        <v>0</v>
      </c>
      <c r="AL4" s="52">
        <f t="shared" si="0"/>
        <v>0</v>
      </c>
      <c r="AM4" s="52">
        <f t="shared" si="0"/>
        <v>0</v>
      </c>
      <c r="AN4" s="52">
        <f t="shared" si="0"/>
        <v>0</v>
      </c>
      <c r="AO4" s="52">
        <f t="shared" si="0"/>
        <v>0</v>
      </c>
      <c r="AP4" s="52">
        <f t="shared" si="0"/>
        <v>0</v>
      </c>
      <c r="AQ4" s="52">
        <f t="shared" si="0"/>
        <v>0</v>
      </c>
      <c r="AR4" s="52">
        <f t="shared" si="0"/>
        <v>0</v>
      </c>
      <c r="AS4" s="52">
        <f t="shared" si="0"/>
        <v>0</v>
      </c>
      <c r="AT4" s="52">
        <f t="shared" si="0"/>
        <v>0</v>
      </c>
      <c r="AU4" s="52">
        <f t="shared" si="0"/>
        <v>0</v>
      </c>
      <c r="AV4" s="52">
        <f t="shared" si="0"/>
        <v>0</v>
      </c>
      <c r="AW4" s="52">
        <f t="shared" si="0"/>
        <v>0</v>
      </c>
      <c r="AX4" s="52">
        <f t="shared" si="0"/>
        <v>0</v>
      </c>
      <c r="AY4" s="52">
        <f t="shared" si="0"/>
        <v>0</v>
      </c>
      <c r="AZ4" s="52">
        <f t="shared" si="0"/>
        <v>0</v>
      </c>
      <c r="BA4" s="52">
        <f t="shared" si="0"/>
        <v>0</v>
      </c>
      <c r="BB4" s="52">
        <f t="shared" si="0"/>
        <v>0</v>
      </c>
      <c r="BC4" s="52">
        <f t="shared" si="0"/>
        <v>0</v>
      </c>
      <c r="BD4" s="52">
        <f t="shared" si="0"/>
        <v>0</v>
      </c>
      <c r="BE4" s="52">
        <f t="shared" si="0"/>
        <v>0</v>
      </c>
      <c r="BF4" s="52">
        <f t="shared" si="0"/>
        <v>0</v>
      </c>
      <c r="BG4" s="52">
        <f t="shared" si="0"/>
        <v>0</v>
      </c>
      <c r="BH4" s="52">
        <f t="shared" si="0"/>
        <v>0</v>
      </c>
      <c r="BI4" s="52">
        <f t="shared" si="0"/>
        <v>0</v>
      </c>
      <c r="BJ4" s="52">
        <f t="shared" si="0"/>
        <v>0</v>
      </c>
      <c r="BK4" s="52">
        <f t="shared" si="0"/>
        <v>0</v>
      </c>
      <c r="BL4" s="52">
        <f t="shared" si="0"/>
        <v>-104</v>
      </c>
      <c r="BM4" s="56">
        <v>0</v>
      </c>
      <c r="BN4" s="52">
        <f t="shared" si="0"/>
        <v>0</v>
      </c>
      <c r="BO4" s="52">
        <f t="shared" si="0"/>
        <v>0</v>
      </c>
      <c r="BP4" s="52">
        <f t="shared" ref="BP4:CF4" si="1">SUM(BP3)</f>
        <v>0</v>
      </c>
      <c r="BQ4" s="52">
        <f t="shared" si="1"/>
        <v>0</v>
      </c>
      <c r="BR4" s="52">
        <f t="shared" si="1"/>
        <v>0</v>
      </c>
      <c r="BS4" s="52">
        <f t="shared" si="1"/>
        <v>0</v>
      </c>
      <c r="BT4" s="52">
        <f t="shared" si="1"/>
        <v>0</v>
      </c>
      <c r="BU4" s="52">
        <f t="shared" si="1"/>
        <v>0</v>
      </c>
      <c r="BV4" s="52">
        <f t="shared" si="1"/>
        <v>0</v>
      </c>
      <c r="BW4" s="52">
        <f t="shared" si="1"/>
        <v>0</v>
      </c>
      <c r="BX4" s="52">
        <f t="shared" si="1"/>
        <v>0</v>
      </c>
      <c r="BY4" s="52">
        <f t="shared" si="1"/>
        <v>0</v>
      </c>
      <c r="BZ4" s="52">
        <f t="shared" si="1"/>
        <v>0</v>
      </c>
      <c r="CA4" s="52">
        <f t="shared" si="1"/>
        <v>0</v>
      </c>
      <c r="CB4" s="52">
        <f t="shared" si="1"/>
        <v>0</v>
      </c>
      <c r="CC4" s="52">
        <f t="shared" si="1"/>
        <v>0</v>
      </c>
      <c r="CD4" s="52">
        <f t="shared" si="1"/>
        <v>0</v>
      </c>
      <c r="CE4" s="52">
        <f t="shared" si="1"/>
        <v>0</v>
      </c>
      <c r="CF4" s="52">
        <f t="shared" si="1"/>
        <v>0</v>
      </c>
      <c r="CG4" s="53">
        <f>SUM(CG3)</f>
        <v>1196</v>
      </c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</row>
    <row r="6" spans="1:194" x14ac:dyDescent="0.25">
      <c r="A6" s="57" t="s">
        <v>83</v>
      </c>
      <c r="B6" s="57"/>
      <c r="C6" s="57"/>
      <c r="D6" s="57"/>
      <c r="E6" s="57"/>
      <c r="F6" s="57"/>
      <c r="G6" s="4"/>
      <c r="H6" s="4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4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</row>
    <row r="7" spans="1:194" hidden="1" x14ac:dyDescent="0.25">
      <c r="A7" s="4"/>
      <c r="B7" s="4"/>
      <c r="C7" s="4"/>
      <c r="D7" s="6"/>
      <c r="E7" s="4"/>
      <c r="F7" s="4"/>
      <c r="G7" s="4"/>
      <c r="H7" s="4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4"/>
      <c r="BM7" s="14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</row>
    <row r="8" spans="1:194" hidden="1" x14ac:dyDescent="0.25">
      <c r="A8" s="58"/>
      <c r="B8" s="58"/>
      <c r="C8" s="58"/>
      <c r="D8" s="58"/>
      <c r="E8" s="58"/>
      <c r="F8" s="58"/>
      <c r="G8" s="4"/>
      <c r="H8" s="4"/>
      <c r="I8" s="4"/>
      <c r="J8" s="5"/>
      <c r="K8" s="5"/>
      <c r="L8" s="5"/>
      <c r="M8" s="5"/>
      <c r="N8" s="5"/>
      <c r="O8" s="5"/>
      <c r="P8" s="5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4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</row>
    <row r="9" spans="1:194" x14ac:dyDescent="0.25">
      <c r="A9" s="44"/>
      <c r="B9" s="45"/>
      <c r="C9" s="46"/>
      <c r="D9" s="47"/>
      <c r="E9" s="45"/>
      <c r="F9" s="1"/>
      <c r="G9" s="9"/>
      <c r="H9" s="10"/>
      <c r="I9" s="7"/>
      <c r="J9" s="5"/>
      <c r="K9" s="5"/>
      <c r="L9" s="5"/>
      <c r="M9" s="5"/>
      <c r="N9" s="5"/>
      <c r="O9" s="5"/>
      <c r="P9" s="5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</row>
    <row r="10" spans="1:194" x14ac:dyDescent="0.25">
      <c r="A10" s="48" t="s">
        <v>99</v>
      </c>
      <c r="B10" s="48" t="s">
        <v>102</v>
      </c>
      <c r="C10" s="48" t="s">
        <v>100</v>
      </c>
      <c r="D10" s="48" t="s">
        <v>101</v>
      </c>
      <c r="E10" s="48" t="s">
        <v>98</v>
      </c>
      <c r="F10" s="1"/>
      <c r="G10" s="4"/>
      <c r="H10" s="4"/>
      <c r="I10" s="5"/>
      <c r="J10" s="5"/>
      <c r="K10" s="5"/>
      <c r="L10" s="5"/>
      <c r="M10" s="5"/>
      <c r="N10" s="5"/>
      <c r="O10" s="5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</row>
    <row r="11" spans="1:194" ht="15.75" x14ac:dyDescent="0.25">
      <c r="A11" s="43">
        <v>1300</v>
      </c>
      <c r="B11" s="43">
        <f>-BL4</f>
        <v>104</v>
      </c>
      <c r="C11" s="43">
        <f>A11*8%</f>
        <v>104</v>
      </c>
      <c r="D11" s="43">
        <f>A11*0.8%</f>
        <v>10.4</v>
      </c>
      <c r="E11" s="54">
        <f>B11+C11+D11</f>
        <v>218.4</v>
      </c>
      <c r="F11" s="1"/>
      <c r="G11" s="4"/>
      <c r="H11" s="4"/>
      <c r="I11" s="5"/>
      <c r="J11" s="5"/>
      <c r="K11" s="5"/>
      <c r="L11" s="5"/>
      <c r="M11" s="5"/>
      <c r="N11" s="5"/>
      <c r="O11" s="5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</row>
    <row r="13" spans="1:194" x14ac:dyDescent="0.25">
      <c r="A13" s="59"/>
      <c r="B13" s="59"/>
      <c r="C13" s="59"/>
      <c r="D13" s="59"/>
      <c r="E13" s="59"/>
      <c r="F13" s="59"/>
      <c r="G13" s="4"/>
      <c r="H13" s="4"/>
      <c r="I13" s="4"/>
      <c r="J13" s="5"/>
      <c r="K13" s="5"/>
      <c r="L13" s="5"/>
      <c r="M13" s="5"/>
      <c r="N13" s="5"/>
      <c r="O13" s="5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</row>
    <row r="14" spans="1:194" x14ac:dyDescent="0.25">
      <c r="A14" s="57" t="s">
        <v>85</v>
      </c>
      <c r="B14" s="57"/>
      <c r="C14" s="57"/>
      <c r="D14" s="57"/>
      <c r="E14" s="57"/>
      <c r="F14" s="57"/>
      <c r="G14" s="4"/>
      <c r="H14" s="4"/>
      <c r="I14" s="4"/>
      <c r="J14" s="11"/>
      <c r="K14" s="11"/>
      <c r="L14" s="11"/>
      <c r="M14" s="11"/>
      <c r="N14" s="11"/>
      <c r="O14" s="5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</row>
    <row r="15" spans="1:194" hidden="1" x14ac:dyDescent="0.25">
      <c r="A15" s="58"/>
      <c r="B15" s="58"/>
      <c r="C15" s="58"/>
      <c r="D15" s="58"/>
      <c r="E15" s="58"/>
      <c r="F15" s="58"/>
      <c r="G15" s="4"/>
      <c r="H15" s="4"/>
      <c r="I15" s="4"/>
      <c r="J15" s="11"/>
      <c r="K15" s="11"/>
      <c r="L15" s="5"/>
      <c r="M15" s="11"/>
      <c r="N15" s="11"/>
      <c r="O15" s="5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194" hidden="1" x14ac:dyDescent="0.25">
      <c r="A16" s="5"/>
      <c r="B16" s="36"/>
      <c r="C16" s="36"/>
      <c r="D16" s="36"/>
      <c r="E16" s="37"/>
      <c r="F16" s="8"/>
      <c r="G16" s="11"/>
      <c r="H16" s="11"/>
      <c r="I16" s="11"/>
      <c r="J16" s="5"/>
      <c r="K16" s="5"/>
      <c r="L16" s="5"/>
      <c r="M16" s="11"/>
      <c r="N16" s="11"/>
      <c r="O16" s="5"/>
      <c r="P16" s="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4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1:91" x14ac:dyDescent="0.25">
      <c r="A17" s="5"/>
      <c r="B17" s="35"/>
      <c r="C17" s="35"/>
      <c r="D17" s="35"/>
      <c r="E17" s="38"/>
      <c r="F17" s="4" t="s">
        <v>88</v>
      </c>
      <c r="G17" s="4" t="s">
        <v>89</v>
      </c>
      <c r="H17" s="4" t="s">
        <v>90</v>
      </c>
      <c r="I17" s="4"/>
      <c r="J17" s="4" t="s">
        <v>91</v>
      </c>
      <c r="K17" s="4"/>
      <c r="L17" s="4" t="s">
        <v>92</v>
      </c>
      <c r="M17" s="4" t="s">
        <v>93</v>
      </c>
      <c r="N17" s="4"/>
      <c r="O17" s="5"/>
      <c r="P17" s="5"/>
      <c r="Q17" s="1"/>
      <c r="R17" s="1"/>
      <c r="S17" s="1" t="s">
        <v>84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1:91" ht="15.75" x14ac:dyDescent="0.25">
      <c r="A18" s="12"/>
      <c r="B18" s="41" t="s">
        <v>95</v>
      </c>
      <c r="C18" s="41" t="s">
        <v>87</v>
      </c>
      <c r="D18" s="41" t="s">
        <v>86</v>
      </c>
      <c r="E18" s="42" t="s">
        <v>96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5">
        <v>145.6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1:91" s="1" customFormat="1" ht="15.75" x14ac:dyDescent="0.25">
      <c r="A19" s="12"/>
      <c r="B19" s="43">
        <v>1300</v>
      </c>
      <c r="C19" s="43">
        <f>B19*8%</f>
        <v>104</v>
      </c>
      <c r="D19" s="43">
        <f>B19*3.2%</f>
        <v>41.6</v>
      </c>
      <c r="E19" s="55">
        <f>C19+D19</f>
        <v>145.6</v>
      </c>
      <c r="F19" s="26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91" ht="15.75" x14ac:dyDescent="0.25">
      <c r="A20" s="12"/>
      <c r="F20" s="34">
        <f>SUM(F18)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</row>
    <row r="21" spans="1:91" x14ac:dyDescent="0.25">
      <c r="A21" s="1"/>
      <c r="B21" s="60"/>
      <c r="C21" s="60"/>
      <c r="D21" s="60"/>
      <c r="E21" s="6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5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4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</row>
    <row r="22" spans="1:91" x14ac:dyDescent="0.25">
      <c r="A22" s="24"/>
      <c r="B22" s="24"/>
      <c r="C22" s="24"/>
      <c r="D22" s="24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5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</row>
    <row r="23" spans="1:91" ht="15.75" x14ac:dyDescent="0.25">
      <c r="B23" s="85" t="s">
        <v>97</v>
      </c>
      <c r="C23" s="86"/>
      <c r="D23" s="86"/>
      <c r="E23" s="84">
        <f>E19+E11</f>
        <v>364</v>
      </c>
    </row>
    <row r="24" spans="1:9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4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</row>
    <row r="25" spans="1:91" x14ac:dyDescent="0.25">
      <c r="A25" s="1"/>
      <c r="B25" s="1"/>
      <c r="C25" s="1"/>
      <c r="D25" s="1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5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</row>
    <row r="26" spans="1:91" ht="19.5" customHeight="1" x14ac:dyDescent="0.25"/>
    <row r="28" spans="1:91" ht="16.5" customHeight="1" x14ac:dyDescent="0.25"/>
    <row r="29" spans="1:91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2"/>
      <c r="CI29" s="61"/>
      <c r="CJ29" s="61"/>
    </row>
    <row r="30" spans="1:91" x14ac:dyDescent="0.25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8"/>
    </row>
    <row r="31" spans="1:91" x14ac:dyDescent="0.2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8"/>
    </row>
    <row r="32" spans="1:91" ht="18" customHeight="1" x14ac:dyDescent="0.25"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9"/>
      <c r="CK32" s="1"/>
      <c r="CL32" s="1"/>
      <c r="CM32" s="3"/>
    </row>
    <row r="33" spans="65:91" x14ac:dyDescent="0.25"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20"/>
      <c r="CK33" s="1"/>
      <c r="CL33" s="1"/>
      <c r="CM33" s="3"/>
    </row>
    <row r="34" spans="65:91" ht="14.25" customHeight="1" x14ac:dyDescent="0.25"/>
    <row r="35" spans="65:91" x14ac:dyDescent="0.25"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3"/>
      <c r="CK35" s="1"/>
      <c r="CL35" s="1"/>
      <c r="CM35" s="3"/>
    </row>
    <row r="36" spans="65:91" x14ac:dyDescent="0.25"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3"/>
    </row>
    <row r="37" spans="65:91" x14ac:dyDescent="0.25"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3"/>
      <c r="CJ37" s="1"/>
      <c r="CK37" s="1"/>
      <c r="CL37" s="1"/>
      <c r="CM37" s="1"/>
    </row>
    <row r="38" spans="65:91" x14ac:dyDescent="0.25"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3"/>
    </row>
    <row r="39" spans="65:91" ht="21.75" customHeight="1" x14ac:dyDescent="0.25"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</row>
    <row r="40" spans="65:91" ht="15.75" x14ac:dyDescent="0.25"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3"/>
      <c r="CM40" s="21"/>
    </row>
    <row r="41" spans="65:91" ht="16.5" customHeight="1" x14ac:dyDescent="0.25"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</row>
  </sheetData>
  <mergeCells count="10">
    <mergeCell ref="BM29:CG29"/>
    <mergeCell ref="CI29:CJ29"/>
    <mergeCell ref="AR18:BL18"/>
    <mergeCell ref="A14:F14"/>
    <mergeCell ref="B23:D23"/>
    <mergeCell ref="A6:F6"/>
    <mergeCell ref="A8:F8"/>
    <mergeCell ref="A13:F13"/>
    <mergeCell ref="A15:F15"/>
    <mergeCell ref="B21:E21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DE INSS</vt:lpstr>
      <vt:lpstr>TABELA DE IRRF</vt:lpstr>
      <vt:lpstr>SIMULADOR - Simplidom.com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</dc:creator>
  <cp:lastModifiedBy>jacqueline</cp:lastModifiedBy>
  <dcterms:created xsi:type="dcterms:W3CDTF">2016-10-04T13:13:46Z</dcterms:created>
  <dcterms:modified xsi:type="dcterms:W3CDTF">2016-10-04T13:55:30Z</dcterms:modified>
</cp:coreProperties>
</file>